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3080" activeTab="0"/>
  </bookViews>
  <sheets>
    <sheet name="Abonado NPK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<sst xmlns="http://schemas.openxmlformats.org/spreadsheetml/2006/main" count="43" uniqueCount="42">
  <si>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VOLUMEN NETO ACUARIO (Litros)</t>
  </si>
  <si>
    <t>Cantidad de PO4H2K (Gramos)</t>
  </si>
  <si>
    <t>PO4H2K. CÁLCULOS DISOLUCIÓN</t>
  </si>
  <si>
    <r>
      <t>CONCENTRACIÓN DE PO4</t>
    </r>
    <r>
      <rPr>
        <b/>
        <vertAlign val="superscript"/>
        <sz val="10"/>
        <rFont val="Arial"/>
        <family val="2"/>
      </rPr>
      <t>3-</t>
    </r>
    <r>
      <rPr>
        <b/>
        <sz val="10"/>
        <rFont val="Arial"/>
        <family val="2"/>
      </rPr>
      <t xml:space="preserve"> DESEADA (mg/l)</t>
    </r>
  </si>
  <si>
    <t>VOLUMEN DE DISOLUCIÓN DE PO4H2K A AÑADIR (ml)</t>
  </si>
  <si>
    <t>Concentración de PO4H2K (mg/ml) de la disolución</t>
  </si>
  <si>
    <r>
      <t>Concentración de PO4</t>
    </r>
    <r>
      <rPr>
        <vertAlign val="superscript"/>
        <sz val="10"/>
        <rFont val="Arial"/>
        <family val="2"/>
      </rPr>
      <t>3-</t>
    </r>
    <r>
      <rPr>
        <sz val="10"/>
        <rFont val="Arial"/>
        <family val="2"/>
      </rPr>
      <t xml:space="preserve"> (mg/ml)  de la disolución</t>
    </r>
  </si>
  <si>
    <r>
      <t>Concentración de K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 xml:space="preserve"> (mg/ml)  de la disolución</t>
    </r>
  </si>
  <si>
    <t>NO3K. CÁLCULOS DISOLUCIÓN</t>
  </si>
  <si>
    <t>Cantidad de NO3K (Gramos)</t>
  </si>
  <si>
    <t>Concentración de NO3K (mg/ml) de la disolución</t>
  </si>
  <si>
    <r>
      <t>Concentración de NO3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(mg/ml)  de la disolución</t>
    </r>
  </si>
  <si>
    <r>
      <t>CONCENTRACIÓN DE NO3</t>
    </r>
    <r>
      <rPr>
        <b/>
        <vertAlign val="superscript"/>
        <sz val="10"/>
        <rFont val="Arial"/>
        <family val="2"/>
      </rPr>
      <t>-</t>
    </r>
    <r>
      <rPr>
        <b/>
        <sz val="10"/>
        <rFont val="Arial"/>
        <family val="2"/>
      </rPr>
      <t xml:space="preserve"> DESEADA (mg/l)</t>
    </r>
  </si>
  <si>
    <t>VOLUMEN DE DISOLUCIÓN DE NO3K A AÑADIR (ml)</t>
  </si>
  <si>
    <t>SO4K2. CÁLCULOS DISOLUCIÓN</t>
  </si>
  <si>
    <t>Cantidad de SO4K2 (Gramos)</t>
  </si>
  <si>
    <t>Concentración de SO4K2 (mg/ml) de la disolución</t>
  </si>
  <si>
    <r>
      <t>Concentración de SO4</t>
    </r>
    <r>
      <rPr>
        <vertAlign val="superscript"/>
        <sz val="10"/>
        <rFont val="Arial"/>
        <family val="2"/>
      </rPr>
      <t>2-</t>
    </r>
    <r>
      <rPr>
        <sz val="10"/>
        <rFont val="Arial"/>
        <family val="2"/>
      </rPr>
      <t xml:space="preserve"> (mg/ml)  de la disolución</t>
    </r>
  </si>
  <si>
    <r>
      <t>Concentración de K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0"/>
      </rPr>
      <t xml:space="preserve"> (mg/ml)  de la disolución</t>
    </r>
  </si>
  <si>
    <t>VOLUMEN DE DISOLUCIÓN DE SO4K2 A AÑADIR (ml)</t>
  </si>
  <si>
    <t>CÁLCULO DE DISOLUCIONES Y DOSIFICACIÓN DE SALES N-P-K</t>
  </si>
  <si>
    <r>
      <t>Si piensas añadir potasio solamente en forma de</t>
    </r>
    <r>
      <rPr>
        <b/>
        <sz val="10"/>
        <rFont val="Arial"/>
        <family val="2"/>
      </rPr>
      <t xml:space="preserve"> SO4K2</t>
    </r>
    <r>
      <rPr>
        <sz val="10"/>
        <rFont val="Arial"/>
        <family val="0"/>
      </rPr>
      <t>, pon valor "cero" en las casillas "Concentración de NO3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 xml:space="preserve"> y PO4</t>
    </r>
    <r>
      <rPr>
        <vertAlign val="superscript"/>
        <sz val="10"/>
        <rFont val="Arial"/>
        <family val="2"/>
      </rPr>
      <t>3-</t>
    </r>
    <r>
      <rPr>
        <sz val="10"/>
        <rFont val="Arial"/>
        <family val="0"/>
      </rPr>
      <t>".</t>
    </r>
  </si>
  <si>
    <t>NOTAS</t>
  </si>
  <si>
    <t xml:space="preserve">   Elaborado por Alberto Sosa. Agosto, 2008</t>
  </si>
  <si>
    <r>
      <t xml:space="preserve">Sólo pueden manipularse las celdas escritas en color </t>
    </r>
    <r>
      <rPr>
        <b/>
        <sz val="10"/>
        <rFont val="Arial"/>
        <family val="2"/>
      </rPr>
      <t>verde,</t>
    </r>
    <r>
      <rPr>
        <sz val="10"/>
        <rFont val="Arial"/>
        <family val="0"/>
      </rPr>
      <t xml:space="preserve"> con fondo</t>
    </r>
    <r>
      <rPr>
        <b/>
        <sz val="10"/>
        <rFont val="Arial"/>
        <family val="2"/>
      </rPr>
      <t xml:space="preserve"> naranja</t>
    </r>
    <r>
      <rPr>
        <sz val="10"/>
        <rFont val="Arial"/>
        <family val="0"/>
      </rPr>
      <t>; el resto de los valores son informativos.</t>
    </r>
  </si>
  <si>
    <r>
      <t>CONCENTRACIÓN DE K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 xml:space="preserve"> DESEADA (mg/l)</t>
    </r>
  </si>
  <si>
    <r>
      <t>CONCENTRACIÓN DE K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 xml:space="preserve"> ACUMULADA EN NO3K Y PO4H2K</t>
    </r>
  </si>
  <si>
    <r>
      <t>K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 xml:space="preserve"> en NO3K (mg/l)</t>
    </r>
  </si>
  <si>
    <r>
      <t>K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 xml:space="preserve"> en PO4H2K (mg/l)</t>
    </r>
  </si>
  <si>
    <r>
      <t>Total K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 xml:space="preserve"> acumulado (mg/l)</t>
    </r>
  </si>
  <si>
    <t>Concentración de NO3K en el acuario (mg/l)</t>
  </si>
  <si>
    <r>
      <t>Concentración de NO3</t>
    </r>
    <r>
      <rPr>
        <vertAlign val="superscript"/>
        <sz val="10"/>
        <rFont val="Arial"/>
        <family val="2"/>
      </rPr>
      <t xml:space="preserve">- </t>
    </r>
    <r>
      <rPr>
        <sz val="10"/>
        <rFont val="Arial"/>
        <family val="2"/>
      </rPr>
      <t>en el acuario</t>
    </r>
    <r>
      <rPr>
        <sz val="10"/>
        <rFont val="Arial"/>
        <family val="0"/>
      </rPr>
      <t xml:space="preserve"> (mg/l)</t>
    </r>
  </si>
  <si>
    <r>
      <t>Concentración de K</t>
    </r>
    <r>
      <rPr>
        <vertAlign val="superscript"/>
        <sz val="10"/>
        <rFont val="Arial"/>
        <family val="2"/>
      </rPr>
      <t xml:space="preserve">+ </t>
    </r>
    <r>
      <rPr>
        <sz val="10"/>
        <rFont val="Arial"/>
        <family val="2"/>
      </rPr>
      <t>en el acuario de</t>
    </r>
    <r>
      <rPr>
        <sz val="10"/>
        <rFont val="Arial"/>
        <family val="0"/>
      </rPr>
      <t xml:space="preserve"> (mg/l)</t>
    </r>
  </si>
  <si>
    <t>Concentarción de PO4H2K en el acuario(mg/l)</t>
  </si>
  <si>
    <r>
      <t>Concentración de PO4</t>
    </r>
    <r>
      <rPr>
        <vertAlign val="superscript"/>
        <sz val="10"/>
        <rFont val="Arial"/>
        <family val="2"/>
      </rPr>
      <t xml:space="preserve">3- </t>
    </r>
    <r>
      <rPr>
        <sz val="10"/>
        <rFont val="Arial"/>
        <family val="2"/>
      </rPr>
      <t>en el acuario</t>
    </r>
    <r>
      <rPr>
        <sz val="10"/>
        <rFont val="Arial"/>
        <family val="0"/>
      </rPr>
      <t xml:space="preserve"> (mg/l)</t>
    </r>
  </si>
  <si>
    <r>
      <t>Concentración de K</t>
    </r>
    <r>
      <rPr>
        <vertAlign val="superscript"/>
        <sz val="10"/>
        <rFont val="Arial"/>
        <family val="2"/>
      </rPr>
      <t xml:space="preserve">+ </t>
    </r>
    <r>
      <rPr>
        <sz val="10"/>
        <rFont val="Arial"/>
        <family val="2"/>
      </rPr>
      <t>en el acuario</t>
    </r>
    <r>
      <rPr>
        <sz val="10"/>
        <rFont val="Arial"/>
        <family val="0"/>
      </rPr>
      <t xml:space="preserve"> (mg/l)</t>
    </r>
  </si>
  <si>
    <t>Concentración de SO4K2 en el acuario (mg/l)</t>
  </si>
  <si>
    <r>
      <t>Concentración de SO4</t>
    </r>
    <r>
      <rPr>
        <vertAlign val="superscript"/>
        <sz val="10"/>
        <rFont val="Arial"/>
        <family val="2"/>
      </rPr>
      <t>2-</t>
    </r>
    <r>
      <rPr>
        <sz val="10"/>
        <rFont val="Arial"/>
        <family val="0"/>
      </rPr>
      <t xml:space="preserve"> en el acuario(mg/l)</t>
    </r>
  </si>
  <si>
    <r>
      <t>Concentración de K</t>
    </r>
    <r>
      <rPr>
        <vertAlign val="superscript"/>
        <sz val="10"/>
        <rFont val="Arial"/>
        <family val="2"/>
      </rPr>
      <t xml:space="preserve">2+ </t>
    </r>
    <r>
      <rPr>
        <sz val="10"/>
        <rFont val="Arial"/>
        <family val="2"/>
      </rPr>
      <t>de SO4K2 en el acuario</t>
    </r>
    <r>
      <rPr>
        <sz val="10"/>
        <rFont val="Arial"/>
        <family val="0"/>
      </rPr>
      <t xml:space="preserve"> (mg/l)</t>
    </r>
  </si>
  <si>
    <r>
      <t>Volumen Disolución (Mililitros).</t>
    </r>
    <r>
      <rPr>
        <b/>
        <sz val="8"/>
        <rFont val="Arial"/>
        <family val="2"/>
      </rPr>
      <t xml:space="preserve"> Usar Agua Desmineralizada</t>
    </r>
    <r>
      <rPr>
        <b/>
        <sz val="10"/>
        <rFont val="Arial"/>
        <family val="2"/>
      </rPr>
      <t xml:space="preserve"> </t>
    </r>
  </si>
  <si>
    <r>
      <t xml:space="preserve">Volumen Disolución (Mililitros). </t>
    </r>
    <r>
      <rPr>
        <b/>
        <sz val="8"/>
        <rFont val="Arial"/>
        <family val="2"/>
      </rPr>
      <t>Usar Agua Desmineralizada</t>
    </r>
  </si>
  <si>
    <r>
      <t xml:space="preserve">Volumen Disolución (Mililitros). </t>
    </r>
    <r>
      <rPr>
        <b/>
        <sz val="8"/>
        <rFont val="Arial"/>
        <family val="2"/>
      </rPr>
      <t>Usar Agua Desmineralizada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</si>
</sst>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color indexed="57"/>
      <name val="Arial"/>
      <family val="2"/>
    </font>
    <font>
      <sz val="10"/>
      <color indexed="10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2" fontId="0" fillId="0" borderId="3" xfId="0" applyNumberForma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2" fontId="0" fillId="0" borderId="2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2" fontId="7" fillId="0" borderId="4" xfId="0" applyNumberFormat="1" applyFont="1" applyBorder="1" applyAlignment="1" applyProtection="1">
      <alignment horizontal="center"/>
      <protection/>
    </xf>
    <xf numFmtId="2" fontId="5" fillId="4" borderId="5" xfId="0" applyNumberFormat="1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2" fontId="5" fillId="4" borderId="14" xfId="0" applyNumberFormat="1" applyFont="1" applyFill="1" applyBorder="1" applyAlignment="1" applyProtection="1">
      <alignment horizontal="center"/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2" fontId="4" fillId="5" borderId="5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0" fillId="3" borderId="7" xfId="0" applyFill="1" applyBorder="1" applyAlignment="1" applyProtection="1">
      <alignment/>
      <protection/>
    </xf>
    <xf numFmtId="0" fontId="1" fillId="6" borderId="1" xfId="0" applyFont="1" applyFill="1" applyBorder="1" applyAlignment="1" applyProtection="1">
      <alignment horizontal="center"/>
      <protection/>
    </xf>
    <xf numFmtId="0" fontId="1" fillId="6" borderId="16" xfId="0" applyFont="1" applyFill="1" applyBorder="1" applyAlignment="1" applyProtection="1">
      <alignment horizontal="center"/>
      <protection/>
    </xf>
    <xf numFmtId="0" fontId="1" fillId="2" borderId="17" xfId="0" applyFont="1" applyFill="1" applyBorder="1" applyAlignment="1" applyProtection="1">
      <alignment horizontal="center"/>
      <protection/>
    </xf>
    <xf numFmtId="0" fontId="0" fillId="7" borderId="9" xfId="0" applyFill="1" applyBorder="1" applyAlignment="1" applyProtection="1">
      <alignment horizontal="center"/>
      <protection/>
    </xf>
    <xf numFmtId="0" fontId="0" fillId="7" borderId="0" xfId="0" applyFill="1" applyBorder="1" applyAlignment="1" applyProtection="1">
      <alignment horizontal="center"/>
      <protection/>
    </xf>
    <xf numFmtId="0" fontId="0" fillId="7" borderId="10" xfId="0" applyFill="1" applyBorder="1" applyAlignment="1" applyProtection="1">
      <alignment horizontal="center"/>
      <protection/>
    </xf>
    <xf numFmtId="0" fontId="8" fillId="7" borderId="11" xfId="0" applyFont="1" applyFill="1" applyBorder="1" applyAlignment="1" applyProtection="1">
      <alignment horizontal="left"/>
      <protection/>
    </xf>
    <xf numFmtId="0" fontId="6" fillId="7" borderId="12" xfId="0" applyFont="1" applyFill="1" applyBorder="1" applyAlignment="1" applyProtection="1">
      <alignment horizontal="left"/>
      <protection/>
    </xf>
    <xf numFmtId="0" fontId="6" fillId="7" borderId="13" xfId="0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29"/>
  <sheetViews>
    <sheetView tabSelected="1" workbookViewId="0" topLeftCell="A1">
      <selection activeCell="F14" sqref="F14"/>
    </sheetView>
  </sheetViews>
  <sheetFormatPr defaultColWidth="11.421875" defaultRowHeight="12.75"/>
  <cols>
    <col min="1" max="1" width="2.7109375" style="0" customWidth="1"/>
    <col min="2" max="2" width="3.7109375" style="0" customWidth="1"/>
    <col min="3" max="3" width="51.7109375" style="0" customWidth="1"/>
    <col min="4" max="4" width="9.00390625" style="0" customWidth="1"/>
    <col min="5" max="5" width="4.7109375" style="0" customWidth="1"/>
    <col min="6" max="6" width="52.00390625" style="0" customWidth="1"/>
    <col min="7" max="7" width="9.00390625" style="0" customWidth="1"/>
    <col min="8" max="8" width="4.7109375" style="0" customWidth="1"/>
    <col min="9" max="9" width="11.421875" style="0" hidden="1" customWidth="1"/>
    <col min="10" max="10" width="52.421875" style="0" customWidth="1"/>
    <col min="11" max="11" width="8.8515625" style="0" customWidth="1"/>
    <col min="12" max="12" width="3.7109375" style="0" customWidth="1"/>
  </cols>
  <sheetData>
    <row r="5" ht="13.5" thickBot="1"/>
    <row r="6" spans="2:12" ht="14.25" customHeight="1" thickBot="1" thickTop="1">
      <c r="B6" s="13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2:12" ht="14.25" customHeight="1" thickBot="1" thickTop="1">
      <c r="B7" s="16"/>
      <c r="C7" s="12"/>
      <c r="D7" s="12"/>
      <c r="E7" s="12"/>
      <c r="F7" s="30" t="s">
        <v>20</v>
      </c>
      <c r="G7" s="31"/>
      <c r="H7" s="12"/>
      <c r="I7" s="12"/>
      <c r="J7" s="12"/>
      <c r="K7" s="12"/>
      <c r="L7" s="17"/>
    </row>
    <row r="8" spans="2:12" ht="14.25" customHeight="1" thickBot="1" thickTop="1">
      <c r="B8" s="16"/>
      <c r="C8" s="12"/>
      <c r="D8" s="12"/>
      <c r="E8" s="12"/>
      <c r="F8" s="12"/>
      <c r="G8" s="12"/>
      <c r="H8" s="12"/>
      <c r="I8" s="12"/>
      <c r="J8" s="12"/>
      <c r="K8" s="12"/>
      <c r="L8" s="17"/>
    </row>
    <row r="9" spans="2:12" ht="14.25" customHeight="1" thickBot="1" thickTop="1">
      <c r="B9" s="16"/>
      <c r="C9" s="12"/>
      <c r="D9" s="12"/>
      <c r="E9" s="12"/>
      <c r="F9" s="1" t="s">
        <v>0</v>
      </c>
      <c r="G9" s="23">
        <v>100</v>
      </c>
      <c r="H9" s="12"/>
      <c r="I9" s="11"/>
      <c r="J9" s="12"/>
      <c r="K9" s="12"/>
      <c r="L9" s="17"/>
    </row>
    <row r="10" spans="2:12" ht="14.25" customHeight="1" thickBot="1" thickTop="1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7"/>
    </row>
    <row r="11" spans="2:12" ht="14.25" customHeight="1" thickBot="1" thickTop="1">
      <c r="B11" s="16"/>
      <c r="C11" s="27" t="s">
        <v>8</v>
      </c>
      <c r="D11" s="28"/>
      <c r="E11" s="12"/>
      <c r="F11" s="27" t="s">
        <v>2</v>
      </c>
      <c r="G11" s="28"/>
      <c r="H11" s="12"/>
      <c r="I11" s="11"/>
      <c r="J11" s="27" t="s">
        <v>14</v>
      </c>
      <c r="K11" s="28"/>
      <c r="L11" s="17"/>
    </row>
    <row r="12" spans="2:12" ht="14.25" customHeight="1" thickTop="1">
      <c r="B12" s="16"/>
      <c r="C12" s="2" t="s">
        <v>39</v>
      </c>
      <c r="D12" s="24">
        <v>500</v>
      </c>
      <c r="E12" s="12"/>
      <c r="F12" s="2" t="s">
        <v>40</v>
      </c>
      <c r="G12" s="24">
        <v>500</v>
      </c>
      <c r="H12" s="12"/>
      <c r="I12" s="11"/>
      <c r="J12" s="2" t="s">
        <v>41</v>
      </c>
      <c r="K12" s="24">
        <v>500</v>
      </c>
      <c r="L12" s="17"/>
    </row>
    <row r="13" spans="2:12" ht="14.25" customHeight="1" thickBot="1">
      <c r="B13" s="16"/>
      <c r="C13" s="3" t="s">
        <v>9</v>
      </c>
      <c r="D13" s="25">
        <v>30</v>
      </c>
      <c r="E13" s="12"/>
      <c r="F13" s="3" t="s">
        <v>1</v>
      </c>
      <c r="G13" s="25">
        <v>30</v>
      </c>
      <c r="H13" s="12"/>
      <c r="I13" s="11"/>
      <c r="J13" s="3" t="s">
        <v>15</v>
      </c>
      <c r="K13" s="25">
        <v>30</v>
      </c>
      <c r="L13" s="17"/>
    </row>
    <row r="14" spans="2:12" ht="14.25" customHeight="1" thickTop="1">
      <c r="B14" s="16"/>
      <c r="C14" s="9" t="s">
        <v>10</v>
      </c>
      <c r="D14" s="10">
        <f>(D13*1000)/D12</f>
        <v>60</v>
      </c>
      <c r="E14" s="12"/>
      <c r="F14" s="9" t="s">
        <v>5</v>
      </c>
      <c r="G14" s="10">
        <f>(G13*1000)/G12</f>
        <v>60</v>
      </c>
      <c r="H14" s="12"/>
      <c r="I14" s="11"/>
      <c r="J14" s="9" t="s">
        <v>16</v>
      </c>
      <c r="K14" s="10">
        <f>(K13*1000)/K12</f>
        <v>60</v>
      </c>
      <c r="L14" s="17"/>
    </row>
    <row r="15" spans="2:12" ht="14.25" customHeight="1">
      <c r="B15" s="16"/>
      <c r="C15" s="4" t="s">
        <v>11</v>
      </c>
      <c r="D15" s="5">
        <f>D14*(62/101)</f>
        <v>36.83168316831683</v>
      </c>
      <c r="E15" s="12"/>
      <c r="F15" s="4" t="s">
        <v>6</v>
      </c>
      <c r="G15" s="5">
        <f>G14*(95/136)</f>
        <v>41.91176470588235</v>
      </c>
      <c r="H15" s="12"/>
      <c r="I15" s="11"/>
      <c r="J15" s="4" t="s">
        <v>17</v>
      </c>
      <c r="K15" s="5">
        <f>K14*(96/174)</f>
        <v>33.10344827586207</v>
      </c>
      <c r="L15" s="17"/>
    </row>
    <row r="16" spans="2:12" ht="14.25" customHeight="1" thickBot="1">
      <c r="B16" s="16"/>
      <c r="C16" s="6" t="s">
        <v>7</v>
      </c>
      <c r="D16" s="7">
        <f>D14*(39/101)</f>
        <v>23.168316831683168</v>
      </c>
      <c r="E16" s="12"/>
      <c r="F16" s="6" t="s">
        <v>7</v>
      </c>
      <c r="G16" s="7">
        <f>G14*(39/136)</f>
        <v>17.205882352941174</v>
      </c>
      <c r="H16" s="12"/>
      <c r="I16" s="11"/>
      <c r="J16" s="6" t="s">
        <v>18</v>
      </c>
      <c r="K16" s="7">
        <f>K14*(78/174)</f>
        <v>26.896551724137932</v>
      </c>
      <c r="L16" s="17"/>
    </row>
    <row r="17" spans="2:12" ht="14.25" customHeight="1" thickBot="1" thickTop="1">
      <c r="B17" s="16"/>
      <c r="C17" s="12"/>
      <c r="D17" s="12"/>
      <c r="E17" s="12"/>
      <c r="F17" s="12"/>
      <c r="G17" s="12"/>
      <c r="H17" s="12"/>
      <c r="I17" s="12"/>
      <c r="J17" s="12"/>
      <c r="K17" s="12"/>
      <c r="L17" s="17"/>
    </row>
    <row r="18" spans="2:12" ht="14.25" customHeight="1" thickBot="1" thickTop="1">
      <c r="B18" s="16"/>
      <c r="C18" s="1" t="s">
        <v>12</v>
      </c>
      <c r="D18" s="22">
        <v>1</v>
      </c>
      <c r="E18" s="12"/>
      <c r="F18" s="1" t="s">
        <v>3</v>
      </c>
      <c r="G18" s="22">
        <v>0.1</v>
      </c>
      <c r="H18" s="12"/>
      <c r="I18" s="11"/>
      <c r="J18" s="27" t="s">
        <v>26</v>
      </c>
      <c r="K18" s="28"/>
      <c r="L18" s="17"/>
    </row>
    <row r="19" spans="2:12" ht="14.25" customHeight="1" thickTop="1">
      <c r="B19" s="16"/>
      <c r="C19" s="9" t="s">
        <v>30</v>
      </c>
      <c r="D19" s="10">
        <f>D20*(101/62)</f>
        <v>1.6290322580645162</v>
      </c>
      <c r="E19" s="12"/>
      <c r="F19" s="4" t="s">
        <v>33</v>
      </c>
      <c r="G19" s="5">
        <f>G20*(136/95)</f>
        <v>0.14315789473684212</v>
      </c>
      <c r="H19" s="12"/>
      <c r="I19" s="11"/>
      <c r="J19" s="9" t="s">
        <v>27</v>
      </c>
      <c r="K19" s="10">
        <f>D21</f>
        <v>0.6290322580645162</v>
      </c>
      <c r="L19" s="17"/>
    </row>
    <row r="20" spans="2:12" ht="14.25" customHeight="1">
      <c r="B20" s="16"/>
      <c r="C20" s="4" t="s">
        <v>31</v>
      </c>
      <c r="D20" s="5">
        <f>D18</f>
        <v>1</v>
      </c>
      <c r="E20" s="12"/>
      <c r="F20" s="4" t="s">
        <v>34</v>
      </c>
      <c r="G20" s="5">
        <f>G18</f>
        <v>0.1</v>
      </c>
      <c r="H20" s="12"/>
      <c r="I20" s="11"/>
      <c r="J20" s="4" t="s">
        <v>28</v>
      </c>
      <c r="K20" s="5">
        <f>G21</f>
        <v>0.04105263157894737</v>
      </c>
      <c r="L20" s="17"/>
    </row>
    <row r="21" spans="2:12" ht="14.25" customHeight="1" thickBot="1">
      <c r="B21" s="16"/>
      <c r="C21" s="6" t="s">
        <v>32</v>
      </c>
      <c r="D21" s="7">
        <f>D19*(39/101)</f>
        <v>0.6290322580645162</v>
      </c>
      <c r="E21" s="12"/>
      <c r="F21" s="6" t="s">
        <v>35</v>
      </c>
      <c r="G21" s="7">
        <f>G19*(39/136)</f>
        <v>0.04105263157894737</v>
      </c>
      <c r="H21" s="12"/>
      <c r="I21" s="11"/>
      <c r="J21" s="6" t="s">
        <v>29</v>
      </c>
      <c r="K21" s="7">
        <f>K19+K20</f>
        <v>0.6700848896434636</v>
      </c>
      <c r="L21" s="17"/>
    </row>
    <row r="22" spans="2:12" ht="14.25" customHeight="1" thickBot="1" thickTop="1">
      <c r="B22" s="16"/>
      <c r="C22" s="12"/>
      <c r="D22" s="12"/>
      <c r="E22" s="12"/>
      <c r="F22" s="12"/>
      <c r="G22" s="12"/>
      <c r="H22" s="12"/>
      <c r="I22" s="12"/>
      <c r="J22" s="12"/>
      <c r="K22" s="12"/>
      <c r="L22" s="17"/>
    </row>
    <row r="23" spans="2:12" ht="14.25" customHeight="1" thickBot="1" thickTop="1">
      <c r="B23" s="16"/>
      <c r="C23" s="8" t="s">
        <v>13</v>
      </c>
      <c r="D23" s="26">
        <f>D18*G9/D15</f>
        <v>2.7150537634408605</v>
      </c>
      <c r="E23" s="12"/>
      <c r="F23" s="8" t="s">
        <v>4</v>
      </c>
      <c r="G23" s="26">
        <f>G18*G9/G15</f>
        <v>0.2385964912280702</v>
      </c>
      <c r="H23" s="12"/>
      <c r="I23" s="11"/>
      <c r="J23" s="1" t="s">
        <v>25</v>
      </c>
      <c r="K23" s="22">
        <v>1.5</v>
      </c>
      <c r="L23" s="17"/>
    </row>
    <row r="24" spans="2:12" ht="14.25" customHeight="1" thickBot="1" thickTop="1">
      <c r="B24" s="16"/>
      <c r="C24" s="12"/>
      <c r="D24" s="12"/>
      <c r="E24" s="12"/>
      <c r="F24" s="12"/>
      <c r="G24" s="12"/>
      <c r="H24" s="12"/>
      <c r="I24" s="11"/>
      <c r="J24" s="4" t="s">
        <v>36</v>
      </c>
      <c r="K24" s="5">
        <f>K26*174/78</f>
        <v>1.851349092333812</v>
      </c>
      <c r="L24" s="17"/>
    </row>
    <row r="25" spans="2:12" ht="14.25" customHeight="1" thickBot="1" thickTop="1">
      <c r="B25" s="16"/>
      <c r="C25" s="27" t="s">
        <v>22</v>
      </c>
      <c r="D25" s="32"/>
      <c r="E25" s="32"/>
      <c r="F25" s="32"/>
      <c r="G25" s="28"/>
      <c r="H25" s="12"/>
      <c r="I25" s="11"/>
      <c r="J25" s="4" t="s">
        <v>37</v>
      </c>
      <c r="K25" s="5">
        <f>K26*96/78</f>
        <v>1.0214339819772755</v>
      </c>
      <c r="L25" s="17"/>
    </row>
    <row r="26" spans="2:12" ht="14.25" customHeight="1" thickBot="1" thickTop="1">
      <c r="B26" s="16"/>
      <c r="C26" s="33" t="s">
        <v>24</v>
      </c>
      <c r="D26" s="34"/>
      <c r="E26" s="34"/>
      <c r="F26" s="34"/>
      <c r="G26" s="35"/>
      <c r="H26" s="12"/>
      <c r="I26" s="11"/>
      <c r="J26" s="6" t="s">
        <v>38</v>
      </c>
      <c r="K26" s="21">
        <f>K23-K21</f>
        <v>0.8299151103565364</v>
      </c>
      <c r="L26" s="17"/>
    </row>
    <row r="27" spans="2:12" ht="14.25" customHeight="1" thickBot="1" thickTop="1">
      <c r="B27" s="16"/>
      <c r="C27" s="33" t="s">
        <v>21</v>
      </c>
      <c r="D27" s="34"/>
      <c r="E27" s="34"/>
      <c r="F27" s="34"/>
      <c r="G27" s="35"/>
      <c r="H27" s="12"/>
      <c r="I27" s="11"/>
      <c r="J27" s="29"/>
      <c r="K27" s="29"/>
      <c r="L27" s="17"/>
    </row>
    <row r="28" spans="2:12" ht="14.25" customHeight="1" thickBot="1" thickTop="1">
      <c r="B28" s="16"/>
      <c r="C28" s="36" t="s">
        <v>23</v>
      </c>
      <c r="D28" s="37"/>
      <c r="E28" s="37"/>
      <c r="F28" s="37"/>
      <c r="G28" s="38"/>
      <c r="H28" s="12"/>
      <c r="I28" s="11"/>
      <c r="J28" s="8" t="s">
        <v>19</v>
      </c>
      <c r="K28" s="26">
        <f>K26*G9/K16</f>
        <v>3.0855818205563534</v>
      </c>
      <c r="L28" s="17"/>
    </row>
    <row r="29" spans="2:12" ht="14.25" customHeight="1" thickBot="1" thickTop="1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20"/>
    </row>
    <row r="30" ht="13.5" thickTop="1"/>
  </sheetData>
  <sheetProtection password="DCFD" sheet="1" objects="1" scenarios="1"/>
  <mergeCells count="10">
    <mergeCell ref="C28:G28"/>
    <mergeCell ref="F7:G7"/>
    <mergeCell ref="F11:G11"/>
    <mergeCell ref="C25:G25"/>
    <mergeCell ref="C26:G26"/>
    <mergeCell ref="C11:D11"/>
    <mergeCell ref="J11:K11"/>
    <mergeCell ref="J18:K18"/>
    <mergeCell ref="J27:K27"/>
    <mergeCell ref="C27:G2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Renatto</dc:creator>
  <cp:keywords/>
  <dc:description/>
  <cp:lastModifiedBy>Renatto Dallaparnazza</cp:lastModifiedBy>
  <dcterms:created xsi:type="dcterms:W3CDTF">2008-08-12T09:26:11Z</dcterms:created>
  <dcterms:modified xsi:type="dcterms:W3CDTF">2008-08-13T11:33:09Z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